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6405" windowHeight="6315" activeTab="1"/>
  </bookViews>
  <sheets>
    <sheet name="P&amp;L" sheetId="1" r:id="rId1"/>
    <sheet name="BS" sheetId="2" r:id="rId2"/>
  </sheets>
  <definedNames>
    <definedName name="A">'P&amp;L'!$A$1:$M$67</definedName>
    <definedName name="b">'P&amp;L'!#REF!</definedName>
    <definedName name="_xlnm.Print_Area" localSheetId="0">'P&amp;L'!$A$1:$M$67</definedName>
  </definedNames>
  <calcPr fullCalcOnLoad="1"/>
</workbook>
</file>

<file path=xl/sharedStrings.xml><?xml version="1.0" encoding="utf-8"?>
<sst xmlns="http://schemas.openxmlformats.org/spreadsheetml/2006/main" count="135" uniqueCount="92">
  <si>
    <t>MALAYSIAN RESOURCES CORPORATION BERHAD</t>
  </si>
  <si>
    <t>(Company No. 7994-D)</t>
  </si>
  <si>
    <t>(Incorporated in Malaysia)</t>
  </si>
  <si>
    <t>CONSOLIDATED INCOME STATEMENT</t>
  </si>
  <si>
    <t>4TH QUARTER</t>
  </si>
  <si>
    <t>CURRENT</t>
  </si>
  <si>
    <t>31.8.1999</t>
  </si>
  <si>
    <t>RM'000</t>
  </si>
  <si>
    <t>CUMULATIVE QUARTER</t>
  </si>
  <si>
    <t>(a)</t>
  </si>
  <si>
    <t>Turnover</t>
  </si>
  <si>
    <t>(b)</t>
  </si>
  <si>
    <t>Other income including interest income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</si>
  <si>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</si>
  <si>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</si>
  <si>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</si>
  <si>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</si>
  <si>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</si>
  <si>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</si>
  <si>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</si>
  <si>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</si>
  <si>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Taxation</t>
  </si>
  <si>
    <t>(i)</t>
  </si>
  <si>
    <t>(j)</t>
  </si>
  <si>
    <t>(k)</t>
  </si>
  <si>
    <t>(l)</t>
  </si>
  <si>
    <t xml:space="preserve"> </t>
  </si>
  <si>
    <t>(c)</t>
  </si>
  <si>
    <t xml:space="preserve">     minority interests</t>
  </si>
  <si>
    <t>Share in the results of associated companies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</si>
  <si>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</si>
  <si>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</si>
  <si>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</si>
  <si>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</si>
  <si>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</si>
  <si>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</si>
  <si>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</si>
  <si>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</si>
  <si>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</si>
  <si>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</si>
  <si>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</si>
  <si>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</si>
  <si>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</si>
  <si>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</si>
  <si>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</si>
  <si>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</si>
  <si>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</si>
  <si>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</si>
  <si>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(m)</t>
  </si>
  <si>
    <t>Other Investments</t>
  </si>
  <si>
    <t>Expressway Development Expenditure</t>
  </si>
  <si>
    <t>Development Properties</t>
  </si>
  <si>
    <t>Investment Properties</t>
  </si>
  <si>
    <t xml:space="preserve">    Development Properties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</si>
  <si>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</si>
  <si>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</si>
  <si>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</si>
  <si>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</si>
  <si>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</si>
  <si>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</si>
  <si>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>Deferred Taxation</t>
  </si>
  <si>
    <t xml:space="preserve">Net Current  Liabilities </t>
  </si>
  <si>
    <t xml:space="preserve">PRECEDING </t>
  </si>
  <si>
    <t>borrowings, depreciation and amortisation,</t>
  </si>
  <si>
    <t>AS AT CURRENT</t>
  </si>
  <si>
    <t xml:space="preserve"> YEAR END</t>
  </si>
  <si>
    <t>Interest on borrowings</t>
  </si>
  <si>
    <t xml:space="preserve">foreign exchange loss, exceptional items, taxation, </t>
  </si>
  <si>
    <t>minority interests and extraordinary items</t>
  </si>
  <si>
    <t xml:space="preserve">borrowings, depreciation and amortisation,  </t>
  </si>
  <si>
    <t xml:space="preserve">foreign exchange loss and exceptional items but </t>
  </si>
  <si>
    <t xml:space="preserve">before income tax, minority interests and </t>
  </si>
  <si>
    <t>if any:-</t>
  </si>
  <si>
    <t>deducting any provision for preference dividends,</t>
  </si>
  <si>
    <t>Unaudited results of the Group for the 4th quarter and financial year ended 31 August 2000.</t>
  </si>
  <si>
    <t>31.8.2000</t>
  </si>
  <si>
    <t xml:space="preserve">     (1999: 964,502,846) ordinary shares) (sen)</t>
  </si>
  <si>
    <t>attributable to members of the Company</t>
  </si>
  <si>
    <t>of the Company</t>
  </si>
  <si>
    <t>Extraordinary items</t>
  </si>
  <si>
    <t xml:space="preserve">    Accumulated Losses</t>
  </si>
  <si>
    <t>Basic (based on weighted average of 972,500,607</t>
  </si>
  <si>
    <t>Profit/(loss) after taxation and extraordinary items</t>
  </si>
  <si>
    <t>Profit/(loss) after taxation attributable to members</t>
  </si>
  <si>
    <t>(i) Profit/(loss) after taxation before deducting</t>
  </si>
  <si>
    <t>Profit/(loss) before taxation, minority interest and</t>
  </si>
  <si>
    <t>Operating loss before interest on</t>
  </si>
  <si>
    <t>Operating loss after  interest  on</t>
  </si>
  <si>
    <t>(ii) (Less)/Add minority interests</t>
  </si>
  <si>
    <t>Foreign exchange gain/(loss)</t>
  </si>
  <si>
    <t>Fully diluted earnings per share is not presented as the effect of the assumed conversion of the  Options during the financial year is antidilutive.</t>
  </si>
  <si>
    <t>Earnings/(loss) per share based on 2(k) above after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</si>
</sst>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2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1" fillId="0" borderId="0" xfId="0" applyNumberFormat="1" applyFont="1" applyFill="1" applyAlignment="1">
      <alignment/>
    </xf>
    <xf numFmtId="41" fontId="1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="75" zoomScaleNormal="75" workbookViewId="0" topLeftCell="C8">
      <pane xSplit="1" ySplit="4" topLeftCell="D49" activePane="bottomRight" state="frozen"/>
      <selection pane="topLeft" activeCell="C8" sqref="C8"/>
      <selection pane="topRight" activeCell="D8" sqref="D8"/>
      <selection pane="bottomLeft" activeCell="C12" sqref="C12"/>
      <selection pane="bottomRight" activeCell="C50" sqref="C50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0.7109375" style="1" customWidth="1"/>
    <col min="4" max="4" width="4.421875" style="1" customWidth="1"/>
    <col min="5" max="5" width="14.8515625" style="1" bestFit="1" customWidth="1"/>
    <col min="6" max="6" width="8.57421875" style="1" customWidth="1"/>
    <col min="7" max="7" width="14.140625" style="1" customWidth="1"/>
    <col min="8" max="8" width="6.140625" style="1" customWidth="1"/>
    <col min="9" max="9" width="5.140625" style="1" customWidth="1"/>
    <col min="10" max="10" width="15.57421875" style="1" bestFit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26</v>
      </c>
    </row>
    <row r="3" ht="12.75">
      <c r="A3" s="4" t="s">
        <v>2</v>
      </c>
    </row>
    <row r="4" ht="15">
      <c r="A4" s="6"/>
    </row>
    <row r="5" ht="15">
      <c r="A5" s="6" t="s">
        <v>74</v>
      </c>
    </row>
    <row r="7" s="6" customFormat="1" ht="15.75">
      <c r="A7" s="5" t="s">
        <v>3</v>
      </c>
    </row>
    <row r="8" spans="4:13" s="6" customFormat="1" ht="15">
      <c r="D8" s="7"/>
      <c r="E8" s="21"/>
      <c r="F8" s="20" t="s">
        <v>4</v>
      </c>
      <c r="G8" s="21"/>
      <c r="H8" s="21"/>
      <c r="I8" s="21"/>
      <c r="J8" s="20"/>
      <c r="K8" s="20" t="s">
        <v>8</v>
      </c>
      <c r="L8" s="20"/>
      <c r="M8" s="20"/>
    </row>
    <row r="9" spans="4:13" s="6" customFormat="1" ht="15">
      <c r="D9" s="7"/>
      <c r="E9" s="20" t="s">
        <v>5</v>
      </c>
      <c r="F9" s="20"/>
      <c r="G9" s="20" t="s">
        <v>62</v>
      </c>
      <c r="H9" s="20"/>
      <c r="I9" s="21"/>
      <c r="J9" s="20" t="s">
        <v>5</v>
      </c>
      <c r="K9" s="20"/>
      <c r="L9" s="20" t="s">
        <v>62</v>
      </c>
      <c r="M9" s="20"/>
    </row>
    <row r="10" spans="4:13" s="6" customFormat="1" ht="15">
      <c r="D10" s="7"/>
      <c r="E10" s="20" t="s">
        <v>75</v>
      </c>
      <c r="F10" s="20"/>
      <c r="G10" s="20" t="s">
        <v>6</v>
      </c>
      <c r="H10" s="20"/>
      <c r="I10" s="21"/>
      <c r="J10" s="20" t="s">
        <v>75</v>
      </c>
      <c r="K10" s="20"/>
      <c r="L10" s="20" t="s">
        <v>6</v>
      </c>
      <c r="M10" s="20"/>
    </row>
    <row r="11" spans="4:13" s="6" customFormat="1" ht="15">
      <c r="D11" s="7"/>
      <c r="E11" s="22" t="s">
        <v>7</v>
      </c>
      <c r="F11" s="20"/>
      <c r="G11" s="20" t="s">
        <v>7</v>
      </c>
      <c r="H11" s="20"/>
      <c r="I11" s="21"/>
      <c r="J11" s="20" t="s">
        <v>7</v>
      </c>
      <c r="K11" s="20"/>
      <c r="L11" s="20" t="s">
        <v>7</v>
      </c>
      <c r="M11" s="20"/>
    </row>
    <row r="12" s="6" customFormat="1" ht="15">
      <c r="E12" s="8" t="s">
        <v>26</v>
      </c>
    </row>
    <row r="13" spans="1:12" s="6" customFormat="1" ht="15.75" thickBot="1">
      <c r="A13" s="6">
        <v>1</v>
      </c>
      <c r="B13"/>
      <c r="C13" s="6" t="s">
        <v>10</v>
      </c>
      <c r="E13" s="35">
        <f>+J13-233303</f>
        <v>15267</v>
      </c>
      <c r="G13" s="28">
        <v>82445</v>
      </c>
      <c r="J13" s="23">
        <v>248570</v>
      </c>
      <c r="L13" s="23">
        <v>228991</v>
      </c>
    </row>
    <row r="14" spans="2:12" s="6" customFormat="1" ht="15.75" thickTop="1">
      <c r="B14"/>
      <c r="G14" s="29"/>
      <c r="J14" s="12"/>
      <c r="L14" s="12"/>
    </row>
    <row r="15" spans="2:12" s="6" customFormat="1" ht="15">
      <c r="B15"/>
      <c r="C15" s="6" t="s">
        <v>12</v>
      </c>
      <c r="E15" s="34">
        <f>+J15-922</f>
        <v>1252</v>
      </c>
      <c r="G15" s="30">
        <v>11191</v>
      </c>
      <c r="J15" s="34">
        <v>2174</v>
      </c>
      <c r="L15" s="24">
        <v>18984</v>
      </c>
    </row>
    <row r="16" spans="7:12" s="6" customFormat="1" ht="15">
      <c r="G16" s="29" t="s">
        <v>26</v>
      </c>
      <c r="J16" s="12"/>
      <c r="L16" s="12"/>
    </row>
    <row r="17" spans="1:7" s="6" customFormat="1" ht="15">
      <c r="A17" s="6">
        <v>2</v>
      </c>
      <c r="B17" s="6" t="s">
        <v>9</v>
      </c>
      <c r="C17" s="9" t="s">
        <v>86</v>
      </c>
      <c r="G17" s="29"/>
    </row>
    <row r="18" spans="3:10" s="6" customFormat="1" ht="15">
      <c r="C18" s="9" t="s">
        <v>63</v>
      </c>
      <c r="E18" s="12"/>
      <c r="G18" s="29" t="s">
        <v>26</v>
      </c>
      <c r="J18" s="12"/>
    </row>
    <row r="19" spans="3:12" s="6" customFormat="1" ht="15">
      <c r="C19" s="9" t="s">
        <v>67</v>
      </c>
      <c r="G19" s="29"/>
      <c r="L19" s="12"/>
    </row>
    <row r="20" spans="3:12" s="6" customFormat="1" ht="15">
      <c r="C20" s="9" t="s">
        <v>68</v>
      </c>
      <c r="E20" s="12">
        <f>+J20-8734</f>
        <v>-21225.339999999997</v>
      </c>
      <c r="G20" s="29">
        <f>-89734-4549</f>
        <v>-94283</v>
      </c>
      <c r="J20" s="12">
        <f>+J34-J22-J24-J28-J26</f>
        <v>-12491.339999999997</v>
      </c>
      <c r="L20" s="12">
        <v>-89581</v>
      </c>
    </row>
    <row r="21" spans="3:12" s="6" customFormat="1" ht="15">
      <c r="C21"/>
      <c r="E21" s="12"/>
      <c r="G21" s="29" t="s">
        <v>26</v>
      </c>
      <c r="J21" s="12"/>
      <c r="L21" s="12"/>
    </row>
    <row r="22" spans="2:12" s="6" customFormat="1" ht="15">
      <c r="B22" s="6" t="s">
        <v>11</v>
      </c>
      <c r="C22" s="6" t="s">
        <v>66</v>
      </c>
      <c r="E22" s="12">
        <f>+J22+73982</f>
        <v>-27097</v>
      </c>
      <c r="G22" s="29">
        <f>-34746+4549</f>
        <v>-30197</v>
      </c>
      <c r="J22" s="12">
        <v>-101079</v>
      </c>
      <c r="L22" s="12">
        <v>-117807</v>
      </c>
    </row>
    <row r="23" spans="5:12" s="6" customFormat="1" ht="15">
      <c r="E23" s="12"/>
      <c r="G23" s="29" t="s">
        <v>26</v>
      </c>
      <c r="J23" s="12"/>
      <c r="L23" s="12"/>
    </row>
    <row r="24" spans="2:12" s="6" customFormat="1" ht="15">
      <c r="B24" s="6" t="s">
        <v>27</v>
      </c>
      <c r="C24" s="6" t="s">
        <v>13</v>
      </c>
      <c r="E24" s="12">
        <f>+J24+8376</f>
        <v>-4111</v>
      </c>
      <c r="G24" s="29">
        <v>-4868</v>
      </c>
      <c r="J24" s="12">
        <f>-12524+37</f>
        <v>-12487</v>
      </c>
      <c r="L24" s="12">
        <v>-11186</v>
      </c>
    </row>
    <row r="25" spans="5:12" s="6" customFormat="1" ht="15">
      <c r="E25" s="12"/>
      <c r="G25" s="29" t="s">
        <v>26</v>
      </c>
      <c r="J25" s="12"/>
      <c r="L25" s="12"/>
    </row>
    <row r="26" spans="2:12" s="6" customFormat="1" ht="15">
      <c r="B26" s="6" t="s">
        <v>14</v>
      </c>
      <c r="C26" s="6" t="s">
        <v>89</v>
      </c>
      <c r="E26" s="12">
        <f>+J26</f>
        <v>877</v>
      </c>
      <c r="G26" s="29">
        <v>-48525</v>
      </c>
      <c r="J26" s="12">
        <v>877</v>
      </c>
      <c r="L26" s="12">
        <v>-70298</v>
      </c>
    </row>
    <row r="27" spans="5:12" s="6" customFormat="1" ht="15">
      <c r="E27" s="12"/>
      <c r="G27" s="29" t="s">
        <v>26</v>
      </c>
      <c r="J27" s="12"/>
      <c r="L27" s="12"/>
    </row>
    <row r="28" spans="2:12" s="6" customFormat="1" ht="15">
      <c r="B28" s="6" t="s">
        <v>16</v>
      </c>
      <c r="C28" s="6" t="s">
        <v>15</v>
      </c>
      <c r="E28" s="24">
        <f>+J28-88596</f>
        <v>13799.339999999997</v>
      </c>
      <c r="G28" s="30">
        <v>-1193228</v>
      </c>
      <c r="J28" s="24">
        <f>654+122090.34+733-21082</f>
        <v>102395.34</v>
      </c>
      <c r="L28" s="24">
        <v>-1207662</v>
      </c>
    </row>
    <row r="29" spans="5:12" s="6" customFormat="1" ht="15">
      <c r="E29" s="12"/>
      <c r="G29" s="29" t="s">
        <v>26</v>
      </c>
      <c r="J29" s="12"/>
      <c r="L29" s="12"/>
    </row>
    <row r="30" spans="2:7" s="6" customFormat="1" ht="15">
      <c r="B30" s="6" t="s">
        <v>18</v>
      </c>
      <c r="C30" s="6" t="s">
        <v>87</v>
      </c>
      <c r="G30" s="29"/>
    </row>
    <row r="31" spans="3:12" s="6" customFormat="1" ht="15">
      <c r="C31" s="6" t="s">
        <v>69</v>
      </c>
      <c r="E31" s="12"/>
      <c r="G31" s="29" t="s">
        <v>26</v>
      </c>
      <c r="J31" s="12"/>
      <c r="L31" s="12"/>
    </row>
    <row r="32" spans="3:12" s="6" customFormat="1" ht="15">
      <c r="C32" s="6" t="s">
        <v>70</v>
      </c>
      <c r="E32" s="12"/>
      <c r="G32" s="29" t="s">
        <v>26</v>
      </c>
      <c r="J32" s="12"/>
      <c r="L32" s="12"/>
    </row>
    <row r="33" spans="3:7" s="6" customFormat="1" ht="15">
      <c r="C33" s="6" t="s">
        <v>71</v>
      </c>
      <c r="G33" s="29"/>
    </row>
    <row r="34" spans="3:12" s="6" customFormat="1" ht="15">
      <c r="C34" s="6" t="s">
        <v>17</v>
      </c>
      <c r="E34" s="12">
        <f>SUM(E18:E29)</f>
        <v>-37757</v>
      </c>
      <c r="G34" s="29">
        <f>SUM(G18:G29)</f>
        <v>-1371101</v>
      </c>
      <c r="J34" s="12">
        <f>99611-101314-21082</f>
        <v>-22785</v>
      </c>
      <c r="L34" s="12">
        <f>SUM(L18:L29)</f>
        <v>-1496534</v>
      </c>
    </row>
    <row r="35" spans="5:12" s="6" customFormat="1" ht="15">
      <c r="E35" s="12"/>
      <c r="G35" s="29"/>
      <c r="J35" s="12"/>
      <c r="L35" s="12"/>
    </row>
    <row r="36" spans="2:12" s="6" customFormat="1" ht="15">
      <c r="B36" s="6" t="s">
        <v>19</v>
      </c>
      <c r="C36" s="6" t="s">
        <v>29</v>
      </c>
      <c r="E36" s="24">
        <f>+J36-88123</f>
        <v>15898</v>
      </c>
      <c r="G36" s="30">
        <v>105233</v>
      </c>
      <c r="J36" s="24">
        <v>104021</v>
      </c>
      <c r="L36" s="24">
        <v>89734</v>
      </c>
    </row>
    <row r="37" spans="5:12" s="6" customFormat="1" ht="15">
      <c r="E37" s="12"/>
      <c r="G37" s="29" t="s">
        <v>26</v>
      </c>
      <c r="J37" s="12"/>
      <c r="L37" s="12"/>
    </row>
    <row r="38" spans="2:7" s="6" customFormat="1" ht="15">
      <c r="B38" s="6" t="s">
        <v>20</v>
      </c>
      <c r="C38" s="6" t="s">
        <v>85</v>
      </c>
      <c r="G38" s="29"/>
    </row>
    <row r="39" spans="3:12" s="6" customFormat="1" ht="15">
      <c r="C39" s="6" t="s">
        <v>17</v>
      </c>
      <c r="E39" s="12">
        <f>SUM(E31:E37)</f>
        <v>-21859</v>
      </c>
      <c r="G39" s="29">
        <f>SUM(G31:G37)</f>
        <v>-1265868</v>
      </c>
      <c r="J39" s="12">
        <f>SUM(J31:J37)</f>
        <v>81236</v>
      </c>
      <c r="L39" s="12">
        <f>SUM(L31:L37)</f>
        <v>-1406800</v>
      </c>
    </row>
    <row r="40" spans="5:12" s="6" customFormat="1" ht="15">
      <c r="E40" s="12"/>
      <c r="G40" s="29" t="s">
        <v>26</v>
      </c>
      <c r="J40" s="12"/>
      <c r="L40" s="12"/>
    </row>
    <row r="41" spans="2:12" s="6" customFormat="1" ht="15">
      <c r="B41" s="6" t="s">
        <v>22</v>
      </c>
      <c r="C41" s="6" t="s">
        <v>21</v>
      </c>
      <c r="E41" s="24">
        <f>J41+14067</f>
        <v>6348.792</v>
      </c>
      <c r="G41" s="30">
        <v>-21770</v>
      </c>
      <c r="J41" s="24">
        <v>-7718.208</v>
      </c>
      <c r="L41" s="24">
        <v>-41717</v>
      </c>
    </row>
    <row r="42" spans="5:12" s="6" customFormat="1" ht="15">
      <c r="E42" s="12"/>
      <c r="G42" s="29" t="s">
        <v>26</v>
      </c>
      <c r="J42" s="12"/>
      <c r="L42" s="12"/>
    </row>
    <row r="43" spans="2:7" s="6" customFormat="1" ht="15">
      <c r="B43" s="6" t="s">
        <v>23</v>
      </c>
      <c r="C43" s="6" t="s">
        <v>84</v>
      </c>
      <c r="G43" s="29"/>
    </row>
    <row r="44" spans="3:12" s="6" customFormat="1" ht="15">
      <c r="C44" s="6" t="s">
        <v>28</v>
      </c>
      <c r="E44" s="12">
        <f>SUM(E39:E42)</f>
        <v>-15510.207999999999</v>
      </c>
      <c r="G44" s="29">
        <f>SUM(G39:G42)</f>
        <v>-1287638</v>
      </c>
      <c r="J44" s="12">
        <f>SUM(J39:J42)</f>
        <v>73517.792</v>
      </c>
      <c r="L44" s="12">
        <f>SUM(L39:L42)</f>
        <v>-1448517</v>
      </c>
    </row>
    <row r="45" spans="3:12" s="6" customFormat="1" ht="15">
      <c r="C45"/>
      <c r="E45" s="12"/>
      <c r="G45" s="29" t="s">
        <v>26</v>
      </c>
      <c r="J45" s="12"/>
      <c r="L45" s="12"/>
    </row>
    <row r="46" spans="3:12" s="6" customFormat="1" ht="15">
      <c r="C46" s="6" t="s">
        <v>88</v>
      </c>
      <c r="E46" s="24">
        <f>+J46+8178</f>
        <v>-8794</v>
      </c>
      <c r="G46" s="30">
        <v>9854</v>
      </c>
      <c r="J46" s="24">
        <v>-16972</v>
      </c>
      <c r="L46" s="24">
        <v>14932</v>
      </c>
    </row>
    <row r="47" spans="5:12" s="6" customFormat="1" ht="15">
      <c r="E47" s="12"/>
      <c r="G47" s="29" t="s">
        <v>26</v>
      </c>
      <c r="J47" s="12"/>
      <c r="L47" s="12"/>
    </row>
    <row r="48" spans="2:7" s="6" customFormat="1" ht="15">
      <c r="B48" s="6" t="s">
        <v>24</v>
      </c>
      <c r="C48" s="6" t="s">
        <v>83</v>
      </c>
      <c r="G48" s="29"/>
    </row>
    <row r="49" spans="3:12" s="6" customFormat="1" ht="15">
      <c r="C49" s="6" t="s">
        <v>78</v>
      </c>
      <c r="E49" s="12">
        <f>SUM(E44:E47)</f>
        <v>-24304.208</v>
      </c>
      <c r="G49" s="29">
        <f>SUM(G44:G47)</f>
        <v>-1277784</v>
      </c>
      <c r="J49" s="12">
        <f>SUM(J44:J47)</f>
        <v>56545.792</v>
      </c>
      <c r="L49" s="12">
        <f>SUM(L44:L47)</f>
        <v>-1433585</v>
      </c>
    </row>
    <row r="50" spans="5:12" s="6" customFormat="1" ht="15">
      <c r="E50" s="12"/>
      <c r="G50" s="29" t="s">
        <v>26</v>
      </c>
      <c r="J50" s="12"/>
      <c r="L50" s="12"/>
    </row>
    <row r="51" spans="2:12" s="6" customFormat="1" ht="15">
      <c r="B51" s="6" t="s">
        <v>25</v>
      </c>
      <c r="C51" s="6" t="s">
        <v>79</v>
      </c>
      <c r="E51" s="24">
        <v>0</v>
      </c>
      <c r="G51" s="31">
        <v>0</v>
      </c>
      <c r="J51" s="24">
        <v>0</v>
      </c>
      <c r="L51" s="24">
        <v>0</v>
      </c>
    </row>
    <row r="52" spans="5:12" s="6" customFormat="1" ht="15">
      <c r="E52" s="12"/>
      <c r="G52" s="29" t="s">
        <v>26</v>
      </c>
      <c r="J52" s="12"/>
      <c r="L52" s="12"/>
    </row>
    <row r="53" spans="2:7" s="6" customFormat="1" ht="15">
      <c r="B53" s="6" t="s">
        <v>48</v>
      </c>
      <c r="C53" s="6" t="s">
        <v>82</v>
      </c>
      <c r="G53" s="29"/>
    </row>
    <row r="54" spans="3:12" s="6" customFormat="1" ht="15.75" thickBot="1">
      <c r="C54" s="6" t="s">
        <v>77</v>
      </c>
      <c r="E54" s="23">
        <f>SUM(E49:E52)</f>
        <v>-24304.208</v>
      </c>
      <c r="G54" s="28">
        <f>SUM(G49:G52)</f>
        <v>-1277784</v>
      </c>
      <c r="J54" s="23">
        <f>SUM(J49:J52)</f>
        <v>56545.792</v>
      </c>
      <c r="L54" s="23">
        <f>SUM(L49:L52)</f>
        <v>-1433585</v>
      </c>
    </row>
    <row r="55" spans="5:12" s="6" customFormat="1" ht="15.75" thickTop="1">
      <c r="E55" s="12"/>
      <c r="G55" s="27" t="s">
        <v>26</v>
      </c>
      <c r="J55" s="12"/>
      <c r="L55" s="12"/>
    </row>
    <row r="56" spans="1:12" s="6" customFormat="1" ht="15">
      <c r="A56" s="6">
        <v>3</v>
      </c>
      <c r="B56" s="6" t="s">
        <v>26</v>
      </c>
      <c r="C56" s="6" t="s">
        <v>91</v>
      </c>
      <c r="E56" s="12"/>
      <c r="G56"/>
      <c r="J56" s="12"/>
      <c r="L56" s="12"/>
    </row>
    <row r="57" spans="3:12" s="6" customFormat="1" ht="15">
      <c r="C57" s="6" t="s">
        <v>73</v>
      </c>
      <c r="E57" s="12"/>
      <c r="G57" s="7" t="s">
        <v>26</v>
      </c>
      <c r="J57" s="12"/>
      <c r="L57" s="12"/>
    </row>
    <row r="58" spans="3:12" s="6" customFormat="1" ht="15">
      <c r="C58" s="6" t="s">
        <v>72</v>
      </c>
      <c r="E58" s="12"/>
      <c r="G58" s="7" t="s">
        <v>26</v>
      </c>
      <c r="J58" s="12"/>
      <c r="L58" s="12"/>
    </row>
    <row r="59" spans="5:12" s="6" customFormat="1" ht="15">
      <c r="E59" s="12"/>
      <c r="G59" s="7" t="s">
        <v>26</v>
      </c>
      <c r="J59" s="12"/>
      <c r="L59" s="12"/>
    </row>
    <row r="60" s="6" customFormat="1" ht="15">
      <c r="C60" s="6" t="s">
        <v>81</v>
      </c>
    </row>
    <row r="61" spans="3:12" s="6" customFormat="1" ht="15.75" thickBot="1">
      <c r="C61" s="6" t="s">
        <v>76</v>
      </c>
      <c r="E61" s="25">
        <f>E54/972501*100</f>
        <v>-2.4991447823704034</v>
      </c>
      <c r="G61" s="25">
        <f>G54/964503*100</f>
        <v>-132.48108092976383</v>
      </c>
      <c r="J61" s="25">
        <f>J54/972501*100</f>
        <v>5.814471347587304</v>
      </c>
      <c r="L61" s="25">
        <f>L54/964374*100</f>
        <v>-148.65446393204294</v>
      </c>
    </row>
    <row r="62" spans="5:12" s="6" customFormat="1" ht="15.75" thickTop="1">
      <c r="E62" s="12"/>
      <c r="G62" s="7" t="s">
        <v>26</v>
      </c>
      <c r="J62" s="12"/>
      <c r="L62" s="12"/>
    </row>
    <row r="63" spans="3:12" s="6" customFormat="1" ht="15">
      <c r="C63" s="6" t="s">
        <v>90</v>
      </c>
      <c r="E63" s="12"/>
      <c r="G63" s="7"/>
      <c r="J63" s="12"/>
      <c r="L63" s="12"/>
    </row>
    <row r="64" spans="7:12" s="6" customFormat="1" ht="15">
      <c r="G64" s="7" t="s">
        <v>26</v>
      </c>
      <c r="J64" s="14" t="s">
        <v>26</v>
      </c>
      <c r="L64" s="14" t="s">
        <v>26</v>
      </c>
    </row>
    <row r="65" spans="7:12" s="6" customFormat="1" ht="15">
      <c r="G65" s="7" t="s">
        <v>26</v>
      </c>
      <c r="J65" s="12"/>
      <c r="L65" s="12"/>
    </row>
    <row r="66" spans="3:12" s="6" customFormat="1" ht="15">
      <c r="C66" s="6" t="s">
        <v>26</v>
      </c>
      <c r="G66" s="7"/>
      <c r="J66" s="12"/>
      <c r="L66" s="12"/>
    </row>
    <row r="67" spans="1:13" ht="15">
      <c r="A67" s="6"/>
      <c r="J67" s="13"/>
      <c r="L67" s="13"/>
      <c r="M67" s="6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</sheetData>
  <printOptions/>
  <pageMargins left="0.5" right="0.5" top="0.5" bottom="0.5" header="0.5" footer="0.56"/>
  <pageSetup horizontalDpi="300" verticalDpi="300" orientation="portrait" paperSize="9" scale="60" r:id="rId1"/>
  <headerFooter alignWithMargins="0">
    <oddFooter>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30</v>
      </c>
      <c r="J1" s="13"/>
      <c r="L1" s="13"/>
    </row>
    <row r="2" spans="1:12" ht="15">
      <c r="A2" s="6"/>
      <c r="E2" s="3" t="s">
        <v>64</v>
      </c>
      <c r="F2" s="2"/>
      <c r="G2" s="3" t="s">
        <v>31</v>
      </c>
      <c r="H2" s="2"/>
      <c r="J2" s="13"/>
      <c r="L2" s="13"/>
    </row>
    <row r="3" spans="1:12" ht="15">
      <c r="A3" s="6"/>
      <c r="E3" s="3" t="s">
        <v>32</v>
      </c>
      <c r="F3" s="2"/>
      <c r="G3" s="3" t="s">
        <v>32</v>
      </c>
      <c r="H3" s="2"/>
      <c r="J3" s="13"/>
      <c r="L3" s="13"/>
    </row>
    <row r="4" spans="1:12" ht="15">
      <c r="A4" s="6"/>
      <c r="E4" s="3" t="s">
        <v>65</v>
      </c>
      <c r="F4" s="2"/>
      <c r="G4" s="3" t="s">
        <v>33</v>
      </c>
      <c r="H4" s="2"/>
      <c r="J4" s="13"/>
      <c r="L4" s="13"/>
    </row>
    <row r="5" spans="1:12" ht="15">
      <c r="A5" s="6"/>
      <c r="E5" s="3" t="s">
        <v>75</v>
      </c>
      <c r="F5" s="2"/>
      <c r="G5" s="3" t="s">
        <v>6</v>
      </c>
      <c r="H5" s="2"/>
      <c r="I5" s="1" t="s">
        <v>26</v>
      </c>
      <c r="J5" s="13"/>
      <c r="L5" s="13"/>
    </row>
    <row r="6" spans="1:12" ht="15">
      <c r="A6" s="6"/>
      <c r="E6" s="3" t="s">
        <v>7</v>
      </c>
      <c r="F6" s="3"/>
      <c r="G6" s="3" t="s">
        <v>7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34</v>
      </c>
      <c r="E8" s="13">
        <v>311614</v>
      </c>
      <c r="F8" s="13"/>
      <c r="G8" s="13">
        <v>102398</v>
      </c>
      <c r="J8" s="13"/>
      <c r="L8" s="13"/>
    </row>
    <row r="9" spans="1:12" ht="15">
      <c r="A9" s="6"/>
      <c r="C9" s="1" t="s">
        <v>52</v>
      </c>
      <c r="E9" s="13">
        <v>52358</v>
      </c>
      <c r="F9" s="13"/>
      <c r="G9" s="13">
        <v>53714</v>
      </c>
      <c r="J9" s="13"/>
      <c r="L9" s="13"/>
    </row>
    <row r="10" spans="1:12" ht="15">
      <c r="A10" s="6"/>
      <c r="C10" s="1" t="s">
        <v>51</v>
      </c>
      <c r="E10" s="13">
        <v>572957</v>
      </c>
      <c r="F10" s="13"/>
      <c r="G10" s="13">
        <v>500922</v>
      </c>
      <c r="J10" s="13"/>
      <c r="L10" s="13"/>
    </row>
    <row r="11" spans="1:12" ht="15">
      <c r="A11" s="6"/>
      <c r="C11" s="1" t="s">
        <v>50</v>
      </c>
      <c r="E11" s="13">
        <v>15650</v>
      </c>
      <c r="F11" s="13"/>
      <c r="G11" s="13">
        <v>11128</v>
      </c>
      <c r="J11" s="13"/>
      <c r="L11" s="13"/>
    </row>
    <row r="12" spans="1:12" ht="15">
      <c r="A12" s="6"/>
      <c r="C12" s="1" t="s">
        <v>35</v>
      </c>
      <c r="E12" s="13">
        <v>1637592</v>
      </c>
      <c r="F12" s="13"/>
      <c r="G12" s="13">
        <v>1888568</v>
      </c>
      <c r="J12" s="13"/>
      <c r="L12" s="13"/>
    </row>
    <row r="13" spans="1:12" ht="15">
      <c r="A13" s="6"/>
      <c r="C13" s="1" t="s">
        <v>49</v>
      </c>
      <c r="E13" s="13">
        <f>1407+290</f>
        <v>1697</v>
      </c>
      <c r="F13" s="13"/>
      <c r="G13" s="13">
        <v>2677</v>
      </c>
      <c r="J13" s="13"/>
      <c r="L13" s="13"/>
    </row>
    <row r="14" spans="1:12" ht="15">
      <c r="A14" s="6"/>
      <c r="C14" s="1" t="s">
        <v>36</v>
      </c>
      <c r="E14" s="13">
        <f>3534+30168</f>
        <v>33702</v>
      </c>
      <c r="F14" s="13"/>
      <c r="G14" s="13">
        <v>34976</v>
      </c>
      <c r="J14" s="13"/>
      <c r="L14" s="13"/>
    </row>
    <row r="15" spans="1:12" ht="15" hidden="1">
      <c r="A15" s="6"/>
      <c r="E15" s="13">
        <f>SUM(E8:E14)</f>
        <v>2625570</v>
      </c>
      <c r="F15" s="13"/>
      <c r="G15" s="13">
        <f>SUM(G8:G14)</f>
        <v>2594383</v>
      </c>
      <c r="J15" s="13"/>
      <c r="L15" s="13"/>
    </row>
    <row r="16" spans="1:12" ht="15">
      <c r="A16" s="6"/>
      <c r="E16" s="13"/>
      <c r="F16" s="13"/>
      <c r="G16" s="13"/>
      <c r="J16" s="13"/>
      <c r="L16" s="13"/>
    </row>
    <row r="17" spans="1:12" ht="15">
      <c r="A17" s="6"/>
      <c r="C17" s="1" t="s">
        <v>37</v>
      </c>
      <c r="E17" s="13"/>
      <c r="F17" s="13"/>
      <c r="G17" s="13"/>
      <c r="J17" s="13"/>
      <c r="L17" s="13"/>
    </row>
    <row r="18" spans="1:12" ht="15">
      <c r="A18" s="6"/>
      <c r="C18" s="1" t="s">
        <v>53</v>
      </c>
      <c r="E18" s="13">
        <v>242881</v>
      </c>
      <c r="F18" s="13"/>
      <c r="G18" s="13">
        <v>236728</v>
      </c>
      <c r="J18" s="13"/>
      <c r="L18" s="13"/>
    </row>
    <row r="19" spans="1:12" ht="15">
      <c r="A19" s="6"/>
      <c r="C19" s="1" t="s">
        <v>54</v>
      </c>
      <c r="E19" s="13">
        <v>14891</v>
      </c>
      <c r="F19" s="13"/>
      <c r="G19" s="13">
        <f>143089686/1000</f>
        <v>143089.686</v>
      </c>
      <c r="J19" s="13"/>
      <c r="L19" s="13"/>
    </row>
    <row r="20" spans="1:12" ht="15">
      <c r="A20" s="6"/>
      <c r="C20" s="1" t="s">
        <v>55</v>
      </c>
      <c r="E20" s="13">
        <v>515950</v>
      </c>
      <c r="F20" s="13"/>
      <c r="G20" s="13">
        <f>411524+100329</f>
        <v>511853</v>
      </c>
      <c r="J20" s="13"/>
      <c r="L20" s="13"/>
    </row>
    <row r="21" spans="1:12" ht="15">
      <c r="A21" s="6"/>
      <c r="C21" s="1" t="s">
        <v>56</v>
      </c>
      <c r="E21" s="13">
        <v>100595</v>
      </c>
      <c r="F21" s="13"/>
      <c r="G21" s="13">
        <v>37854</v>
      </c>
      <c r="J21" s="13"/>
      <c r="L21" s="13"/>
    </row>
    <row r="22" spans="1:12" ht="15">
      <c r="A22" s="6"/>
      <c r="E22" s="18">
        <f>SUM(E18:E21)</f>
        <v>874317</v>
      </c>
      <c r="F22" s="13"/>
      <c r="G22" s="18">
        <f>SUM(G18:G21)</f>
        <v>929524.686</v>
      </c>
      <c r="J22" s="13"/>
      <c r="L22" s="13"/>
    </row>
    <row r="23" spans="1:12" ht="15">
      <c r="A23" s="6"/>
      <c r="E23" s="13"/>
      <c r="F23" s="13"/>
      <c r="G23" s="13"/>
      <c r="J23" s="13"/>
      <c r="L23" s="13"/>
    </row>
    <row r="24" spans="1:12" ht="15">
      <c r="A24" s="6"/>
      <c r="C24" s="1" t="s">
        <v>38</v>
      </c>
      <c r="E24" s="13"/>
      <c r="F24" s="13"/>
      <c r="G24" s="13"/>
      <c r="J24" s="13"/>
      <c r="L24" s="13"/>
    </row>
    <row r="25" spans="1:12" ht="15">
      <c r="A25" s="6"/>
      <c r="C25" s="1" t="s">
        <v>57</v>
      </c>
      <c r="E25" s="13">
        <f>53849+457458</f>
        <v>511307</v>
      </c>
      <c r="F25" s="13"/>
      <c r="G25" s="13">
        <v>506713</v>
      </c>
      <c r="J25" s="13"/>
      <c r="L25" s="13"/>
    </row>
    <row r="26" spans="1:12" ht="15">
      <c r="A26" s="6"/>
      <c r="C26" s="1" t="s">
        <v>58</v>
      </c>
      <c r="E26" s="13">
        <v>1116145</v>
      </c>
      <c r="F26" s="13"/>
      <c r="G26" s="13">
        <v>923227</v>
      </c>
      <c r="J26" s="13"/>
      <c r="L26" s="13"/>
    </row>
    <row r="27" spans="1:12" ht="15">
      <c r="A27" s="6"/>
      <c r="C27" s="1" t="s">
        <v>59</v>
      </c>
      <c r="E27" s="13">
        <v>31289</v>
      </c>
      <c r="F27" s="13"/>
      <c r="G27" s="13">
        <v>31822</v>
      </c>
      <c r="J27" s="13"/>
      <c r="L27" s="13"/>
    </row>
    <row r="28" spans="1:10" ht="15">
      <c r="A28" s="6"/>
      <c r="C28" s="1" t="s">
        <v>26</v>
      </c>
      <c r="E28" s="18">
        <f>SUM(E25:E27)</f>
        <v>1658741</v>
      </c>
      <c r="F28" s="13"/>
      <c r="G28" s="18">
        <f>SUM(G25:G27)</f>
        <v>1461762</v>
      </c>
      <c r="J28" s="13"/>
    </row>
    <row r="29" spans="1:10" ht="15">
      <c r="A29" s="6"/>
      <c r="E29" s="13"/>
      <c r="F29" s="13"/>
      <c r="G29" s="13"/>
      <c r="J29" s="13"/>
    </row>
    <row r="30" spans="1:10" ht="15">
      <c r="A30" s="6"/>
      <c r="C30" s="1" t="s">
        <v>61</v>
      </c>
      <c r="E30" s="17">
        <f>+E22-E28</f>
        <v>-784424</v>
      </c>
      <c r="F30" s="13"/>
      <c r="G30" s="17">
        <f>+G22-G28</f>
        <v>-532237.314</v>
      </c>
      <c r="J30" s="13"/>
    </row>
    <row r="31" spans="1:10" ht="15.75" thickBot="1">
      <c r="A31" s="6"/>
      <c r="E31" s="15"/>
      <c r="F31" s="13"/>
      <c r="G31" s="15"/>
      <c r="J31" s="13"/>
    </row>
    <row r="32" spans="1:10" ht="15.75" thickBot="1">
      <c r="A32" s="6"/>
      <c r="E32" s="15">
        <f>+E30+E15</f>
        <v>1841146</v>
      </c>
      <c r="F32" s="13"/>
      <c r="G32" s="15">
        <f>+G30+G15</f>
        <v>2062145.686</v>
      </c>
      <c r="J32" s="13"/>
    </row>
    <row r="33" spans="1:10" ht="15">
      <c r="A33" s="6"/>
      <c r="E33" s="13"/>
      <c r="F33" s="13"/>
      <c r="G33" s="13"/>
      <c r="J33" s="13"/>
    </row>
    <row r="34" spans="1:10" ht="15">
      <c r="A34" s="6"/>
      <c r="E34" s="13"/>
      <c r="F34" s="13"/>
      <c r="G34" s="13"/>
      <c r="J34" s="13"/>
    </row>
    <row r="35" spans="1:10" ht="15">
      <c r="A35" s="6"/>
      <c r="C35" s="1" t="s">
        <v>40</v>
      </c>
      <c r="E35" s="13">
        <v>975095</v>
      </c>
      <c r="F35" s="13"/>
      <c r="G35" s="13">
        <v>969781</v>
      </c>
      <c r="J35" s="13"/>
    </row>
    <row r="36" spans="1:10" ht="15">
      <c r="A36" s="6"/>
      <c r="C36" s="1" t="s">
        <v>41</v>
      </c>
      <c r="E36" s="13"/>
      <c r="F36" s="13"/>
      <c r="G36" s="13"/>
      <c r="J36" s="13"/>
    </row>
    <row r="37" spans="1:10" ht="15">
      <c r="A37" s="6"/>
      <c r="C37" s="1" t="s">
        <v>42</v>
      </c>
      <c r="E37" s="13">
        <v>1008410</v>
      </c>
      <c r="F37" s="13"/>
      <c r="G37" s="13">
        <v>1006725</v>
      </c>
      <c r="J37" s="13"/>
    </row>
    <row r="38" spans="1:10" ht="15">
      <c r="A38" s="6"/>
      <c r="C38" s="1" t="s">
        <v>43</v>
      </c>
      <c r="E38" s="13">
        <v>69995</v>
      </c>
      <c r="F38" s="13"/>
      <c r="G38" s="13">
        <v>52519</v>
      </c>
      <c r="J38" s="13"/>
    </row>
    <row r="39" spans="1:10" ht="15">
      <c r="A39" s="6"/>
      <c r="C39" s="1" t="s">
        <v>80</v>
      </c>
      <c r="E39" s="16">
        <v>-913034</v>
      </c>
      <c r="F39" s="13"/>
      <c r="G39" s="16">
        <v>-949493</v>
      </c>
      <c r="J39" s="13"/>
    </row>
    <row r="40" spans="1:10" ht="15">
      <c r="A40" s="6"/>
      <c r="C40" s="1" t="s">
        <v>39</v>
      </c>
      <c r="E40" s="13">
        <f>SUM(E35:E39)</f>
        <v>1140466</v>
      </c>
      <c r="F40" s="13"/>
      <c r="G40" s="13">
        <f>SUM(G35:G39)</f>
        <v>1079532</v>
      </c>
      <c r="J40" s="13"/>
    </row>
    <row r="41" spans="1:10" ht="15">
      <c r="A41" s="6"/>
      <c r="C41" s="1" t="s">
        <v>44</v>
      </c>
      <c r="E41" s="13">
        <v>209596</v>
      </c>
      <c r="F41" s="13"/>
      <c r="G41" s="13">
        <v>192875</v>
      </c>
      <c r="J41" s="13"/>
    </row>
    <row r="42" spans="1:10" ht="15">
      <c r="A42" s="6"/>
      <c r="C42" s="1" t="s">
        <v>45</v>
      </c>
      <c r="E42" s="32">
        <v>390935</v>
      </c>
      <c r="F42" s="13"/>
      <c r="G42" s="13">
        <v>474112</v>
      </c>
      <c r="J42" s="13"/>
    </row>
    <row r="43" spans="1:10" ht="15">
      <c r="A43" s="6"/>
      <c r="C43" s="1" t="s">
        <v>60</v>
      </c>
      <c r="E43" s="13">
        <v>-12539</v>
      </c>
      <c r="F43" s="13"/>
      <c r="G43" s="13">
        <f>-12112540/1000</f>
        <v>-12112.54</v>
      </c>
      <c r="J43" s="13"/>
    </row>
    <row r="44" spans="1:10" ht="15">
      <c r="A44" s="6"/>
      <c r="C44" s="1" t="s">
        <v>46</v>
      </c>
      <c r="E44" s="33">
        <f>502908+715-390935</f>
        <v>112688</v>
      </c>
      <c r="F44" s="13"/>
      <c r="G44" s="16">
        <f>801852-G42</f>
        <v>327740</v>
      </c>
      <c r="J44" s="13"/>
    </row>
    <row r="45" spans="1:10" ht="15.75" thickBot="1">
      <c r="A45" s="6"/>
      <c r="E45" s="19">
        <f>SUM(E40:E44)</f>
        <v>1841146</v>
      </c>
      <c r="F45" s="13"/>
      <c r="G45" s="19">
        <f>SUM(G40:G44)</f>
        <v>2062146.46</v>
      </c>
      <c r="J45" s="13"/>
    </row>
    <row r="46" spans="1:10" ht="15">
      <c r="A46" s="6"/>
      <c r="E46" s="13"/>
      <c r="F46" s="13"/>
      <c r="G46" s="13"/>
      <c r="J46" s="13"/>
    </row>
    <row r="47" spans="1:10" ht="15">
      <c r="A47" s="6"/>
      <c r="C47" s="1" t="s">
        <v>47</v>
      </c>
      <c r="E47" s="26">
        <f>(E40-E14-294559-609871)/975095*100</f>
        <v>20.750183315471826</v>
      </c>
      <c r="F47" s="13"/>
      <c r="G47" s="36">
        <v>-0.05</v>
      </c>
      <c r="J47" s="13"/>
    </row>
    <row r="48" spans="1:10" ht="15">
      <c r="A48" s="6"/>
      <c r="E48" s="13"/>
      <c r="F48" s="13"/>
      <c r="G48" s="13"/>
      <c r="J48" s="13"/>
    </row>
    <row r="49" spans="1:10" ht="15">
      <c r="A49" s="6"/>
      <c r="E49" s="13"/>
      <c r="F49" s="13"/>
      <c r="G49" s="13"/>
      <c r="J49" s="13"/>
    </row>
    <row r="50" spans="1:10" ht="15">
      <c r="A50" s="6"/>
      <c r="E50" s="13"/>
      <c r="F50" s="13"/>
      <c r="G50" s="13"/>
      <c r="J50" s="13"/>
    </row>
    <row r="51" spans="1:7" ht="15">
      <c r="A51" s="6"/>
      <c r="E51" s="13"/>
      <c r="F51" s="13"/>
      <c r="G51" s="13"/>
    </row>
    <row r="52" spans="1:7" ht="15">
      <c r="A52" s="6"/>
      <c r="E52" s="13"/>
      <c r="F52" s="13"/>
      <c r="G52" s="13"/>
    </row>
    <row r="53" spans="1:7" ht="15">
      <c r="A53" s="6"/>
      <c r="E53" s="13"/>
      <c r="F53" s="13"/>
      <c r="G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</sheetData>
  <printOptions/>
  <pageMargins left="0.5" right="0.5" top="0.5" bottom="0.5" header="0.5" footer="0.5"/>
  <pageSetup horizontalDpi="300" verticalDpi="300" orientation="portrait" scale="85" r:id="rId1"/>
  <headerFooter alignWithMargins="0">
    <oddFooter>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MRCB </cp:lastModifiedBy>
  <cp:lastPrinted>2000-10-31T03:51:40Z</cp:lastPrinted>
  <dcterms:created xsi:type="dcterms:W3CDTF">1999-10-06T09:07:02Z</dcterms:created>
  <dcterms:modified xsi:type="dcterms:W3CDTF">2000-10-31T07:40:25Z</dcterms:modified>
  <cp:category/>
  <cp:version/>
  <cp:contentType/>
  <cp:contentStatus/>
</cp:coreProperties>
</file>